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65" windowWidth="18855" windowHeight="7620"/>
  </bookViews>
  <sheets>
    <sheet name="DecorativeGenre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3" i="1" l="1"/>
  <c r="F13" i="1"/>
  <c r="H13" i="1"/>
  <c r="D14" i="1"/>
  <c r="F14" i="1"/>
  <c r="H14" i="1"/>
  <c r="D15" i="1"/>
  <c r="F15" i="1"/>
  <c r="H15" i="1"/>
  <c r="D16" i="1"/>
  <c r="F16" i="1"/>
  <c r="H16" i="1"/>
  <c r="D17" i="1"/>
  <c r="F17" i="1"/>
</calcChain>
</file>

<file path=xl/sharedStrings.xml><?xml version="1.0" encoding="utf-8"?>
<sst xmlns="http://schemas.openxmlformats.org/spreadsheetml/2006/main" count="32" uniqueCount="24">
  <si>
    <t>Sites</t>
  </si>
  <si>
    <t>MCD</t>
  </si>
  <si>
    <t>Bottle, Wine style</t>
  </si>
  <si>
    <t>Feather Edge</t>
  </si>
  <si>
    <t>Handpainted Blue</t>
  </si>
  <si>
    <t>Overglaze, handpainted</t>
  </si>
  <si>
    <t>Slipware, factory made</t>
  </si>
  <si>
    <t>Undecorated</t>
  </si>
  <si>
    <t>Bldg l</t>
  </si>
  <si>
    <t>Bldg o</t>
  </si>
  <si>
    <t>Hemings</t>
  </si>
  <si>
    <t>Site 8</t>
  </si>
  <si>
    <t>S-W</t>
  </si>
  <si>
    <t>Shell Edge</t>
  </si>
  <si>
    <t>Transfer Print Blue</t>
  </si>
  <si>
    <t>Handpainted Polychrome</t>
  </si>
  <si>
    <t>Genre and Ware</t>
  </si>
  <si>
    <t>Decorative Genre For Creamware, Pearlware, and Chinese Porcelain</t>
  </si>
  <si>
    <t>Dec: CW</t>
  </si>
  <si>
    <t>Undec:CW</t>
  </si>
  <si>
    <t>Dec:PW</t>
  </si>
  <si>
    <t>Undec:PW</t>
  </si>
  <si>
    <t>Dec:CP</t>
  </si>
  <si>
    <t>Undec: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</si>
</sst>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2" fillId="3" borderId="0" xfId="0" applyFont="1" applyFill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ACS/Conferences_Talks/USC%202015/Genre_Data_Workshop_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Sites</v>
          </cell>
          <cell r="B3" t="str">
            <v>MCD</v>
          </cell>
          <cell r="C3" t="str">
            <v>Feather Edge</v>
          </cell>
          <cell r="D3" t="str">
            <v>Handpainted Blue</v>
          </cell>
          <cell r="E3" t="str">
            <v>Overglaze, handpainted</v>
          </cell>
          <cell r="F3" t="str">
            <v>Handpainted Polychrome</v>
          </cell>
          <cell r="G3" t="str">
            <v>Shell Edge</v>
          </cell>
          <cell r="H3" t="str">
            <v>Slipware, factory made</v>
          </cell>
          <cell r="I3" t="str">
            <v>Transfer Print Blue</v>
          </cell>
          <cell r="J3" t="str">
            <v>Undecorated</v>
          </cell>
        </row>
        <row r="4">
          <cell r="A4" t="str">
            <v>Site 8</v>
          </cell>
          <cell r="B4">
            <v>1785</v>
          </cell>
          <cell r="C4">
            <v>8.6956521739130436E-3</v>
          </cell>
          <cell r="D4">
            <v>7.0967741935483872E-2</v>
          </cell>
          <cell r="E4">
            <v>7.2568940493468797E-3</v>
          </cell>
          <cell r="F4">
            <v>6.1750817290228844E-3</v>
          </cell>
          <cell r="G4">
            <v>1.3342949873782907E-2</v>
          </cell>
          <cell r="H4">
            <v>0</v>
          </cell>
          <cell r="I4">
            <v>5.0909090909090913E-3</v>
          </cell>
          <cell r="J4">
            <v>0.3653444676409186</v>
          </cell>
        </row>
        <row r="5">
          <cell r="A5" t="str">
            <v>Bldg o</v>
          </cell>
          <cell r="B5">
            <v>1790</v>
          </cell>
          <cell r="C5">
            <v>2.3956194387405885E-2</v>
          </cell>
          <cell r="D5">
            <v>0.23987206823027718</v>
          </cell>
          <cell r="E5">
            <v>0.10763454317897372</v>
          </cell>
          <cell r="F5">
            <v>2.9931972789115645E-2</v>
          </cell>
          <cell r="G5">
            <v>3.3875338753387531E-2</v>
          </cell>
          <cell r="H5">
            <v>1.790633608815427E-2</v>
          </cell>
          <cell r="I5">
            <v>7.8811369509043924E-2</v>
          </cell>
          <cell r="J5">
            <v>0.54426334292106104</v>
          </cell>
        </row>
        <row r="6">
          <cell r="A6" t="str">
            <v>Bldg l</v>
          </cell>
          <cell r="B6">
            <v>1794</v>
          </cell>
          <cell r="C6">
            <v>4.246284501061571E-3</v>
          </cell>
          <cell r="D6">
            <v>0.1857638888888889</v>
          </cell>
          <cell r="E6">
            <v>0.13468634686346864</v>
          </cell>
          <cell r="F6">
            <v>0.1757469244288225</v>
          </cell>
          <cell r="G6">
            <v>7.1287128712871281E-2</v>
          </cell>
          <cell r="H6">
            <v>2.4948024948024949E-2</v>
          </cell>
          <cell r="I6">
            <v>0.31332357247437775</v>
          </cell>
          <cell r="J6">
            <v>0.59880239520958078</v>
          </cell>
        </row>
        <row r="7">
          <cell r="A7" t="str">
            <v>S-W</v>
          </cell>
          <cell r="B7">
            <v>1796</v>
          </cell>
          <cell r="C7">
            <v>5.6603773584905656E-3</v>
          </cell>
          <cell r="D7">
            <v>0.17656250000000001</v>
          </cell>
          <cell r="E7">
            <v>7.8671328671328672E-2</v>
          </cell>
          <cell r="F7">
            <v>0.56083333333333329</v>
          </cell>
          <cell r="G7">
            <v>7.2183098591549297E-2</v>
          </cell>
          <cell r="H7">
            <v>2.2263450834879406E-2</v>
          </cell>
          <cell r="I7">
            <v>3.780718336483932E-3</v>
          </cell>
          <cell r="J7">
            <v>0.78178053830227745</v>
          </cell>
        </row>
        <row r="8">
          <cell r="A8" t="str">
            <v>Hemings</v>
          </cell>
          <cell r="B8">
            <v>1798</v>
          </cell>
          <cell r="C8">
            <v>0</v>
          </cell>
          <cell r="D8">
            <v>0.71491228070175439</v>
          </cell>
          <cell r="E8">
            <v>0.25287356321839083</v>
          </cell>
          <cell r="F8">
            <v>0.39814814814814814</v>
          </cell>
          <cell r="G8">
            <v>0.41964285714285715</v>
          </cell>
          <cell r="H8">
            <v>5.7971014492753624E-2</v>
          </cell>
          <cell r="I8">
            <v>2.9850746268656716E-2</v>
          </cell>
          <cell r="J8">
            <v>0.85776805251641142</v>
          </cell>
        </row>
        <row r="13">
          <cell r="B13" t="str">
            <v>MCD</v>
          </cell>
          <cell r="C13" t="str">
            <v>Dec: CW</v>
          </cell>
          <cell r="D13" t="str">
            <v>Undec:CW</v>
          </cell>
          <cell r="E13" t="str">
            <v>Dec:PW</v>
          </cell>
          <cell r="F13" t="str">
            <v>Undec:PW</v>
          </cell>
          <cell r="G13" t="str">
            <v>Dec:CP</v>
          </cell>
          <cell r="H13" t="str">
            <v>Undec: CP</v>
          </cell>
        </row>
        <row r="14">
          <cell r="A14" t="str">
            <v>Site 8</v>
          </cell>
          <cell r="B14">
            <v>1785</v>
          </cell>
          <cell r="C14">
            <v>1.0488245931283906E-2</v>
          </cell>
          <cell r="D14">
            <v>0.32310737258782779</v>
          </cell>
          <cell r="E14">
            <v>3.4580098800282288E-2</v>
          </cell>
          <cell r="F14">
            <v>6.6211604095563134E-2</v>
          </cell>
          <cell r="G14">
            <v>6.429548563611491E-2</v>
          </cell>
          <cell r="H14">
            <v>1.0845986984815618E-2</v>
          </cell>
        </row>
        <row r="15">
          <cell r="A15" t="str">
            <v>Bldg o</v>
          </cell>
          <cell r="B15">
            <v>1790</v>
          </cell>
          <cell r="C15">
            <v>4.1344537815126051E-2</v>
          </cell>
          <cell r="D15">
            <v>0.4507991527055652</v>
          </cell>
          <cell r="E15">
            <v>0.18421052631578946</v>
          </cell>
          <cell r="F15">
            <v>0.17044793484584062</v>
          </cell>
          <cell r="G15">
            <v>0.26018158236057071</v>
          </cell>
          <cell r="H15">
            <v>0.12568976088289394</v>
          </cell>
        </row>
        <row r="16">
          <cell r="A16" t="str">
            <v>Bldg l</v>
          </cell>
          <cell r="B16">
            <v>1794</v>
          </cell>
          <cell r="C16">
            <v>3.2989690721649485E-2</v>
          </cell>
          <cell r="D16">
            <v>0.46945701357466063</v>
          </cell>
          <cell r="E16">
            <v>0.44888366627497062</v>
          </cell>
          <cell r="F16">
            <v>0.30825958702064898</v>
          </cell>
          <cell r="G16">
            <v>0.22988505747126436</v>
          </cell>
          <cell r="H16">
            <v>0.1266294227188082</v>
          </cell>
        </row>
        <row r="17">
          <cell r="A17" t="str">
            <v>S-W</v>
          </cell>
          <cell r="B17">
            <v>1796</v>
          </cell>
          <cell r="C17">
            <v>7.3813708260105443E-2</v>
          </cell>
          <cell r="D17">
            <v>0.70209157716223858</v>
          </cell>
          <cell r="E17">
            <v>0.59052059052059047</v>
          </cell>
          <cell r="F17">
            <v>0.53238686779059452</v>
          </cell>
          <cell r="G17">
            <v>0.14169381107491857</v>
          </cell>
          <cell r="H17">
            <v>6.7256637168141592E-2</v>
          </cell>
        </row>
        <row r="18">
          <cell r="A18" t="str">
            <v>Hemings</v>
          </cell>
          <cell r="B18">
            <v>1798</v>
          </cell>
          <cell r="C18">
            <v>0.22619047619047619</v>
          </cell>
          <cell r="D18">
            <v>0.67500000000000004</v>
          </cell>
          <cell r="E18">
            <v>0.73684210526315785</v>
          </cell>
          <cell r="F18">
            <v>0.79430379746835444</v>
          </cell>
          <cell r="G18">
            <v>0.55172413793103448</v>
          </cell>
          <cell r="H18">
            <v>8.4507042253521125E-2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106" zoomScaleNormal="106" workbookViewId="0">
      <selection activeCell="K16" sqref="K16"/>
    </sheetView>
  </sheetViews>
  <sheetFormatPr defaultRowHeight="15" x14ac:dyDescent="0.25"/>
  <cols>
    <col min="1" max="1" width="13.42578125" customWidth="1"/>
    <col min="3" max="3" width="15.7109375" bestFit="1" customWidth="1"/>
    <col min="4" max="4" width="14.42578125" customWidth="1"/>
    <col min="5" max="5" width="17.28515625" customWidth="1"/>
    <col min="6" max="6" width="21.28515625" bestFit="1" customWidth="1"/>
    <col min="7" max="7" width="22.7109375" bestFit="1" customWidth="1"/>
    <col min="8" max="8" width="15.42578125" bestFit="1" customWidth="1"/>
    <col min="9" max="9" width="20.5703125" bestFit="1" customWidth="1"/>
    <col min="10" max="10" width="22.85546875" customWidth="1"/>
    <col min="11" max="11" width="12" bestFit="1" customWidth="1"/>
  </cols>
  <sheetData>
    <row r="1" spans="1:11" ht="18.75" x14ac:dyDescent="0.3">
      <c r="A1" s="5" t="s">
        <v>17</v>
      </c>
      <c r="B1" s="5"/>
      <c r="C1" s="5"/>
      <c r="D1" s="5"/>
      <c r="E1" s="5"/>
      <c r="F1" s="5"/>
    </row>
    <row r="2" spans="1:11" s="2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15</v>
      </c>
      <c r="H2" s="1" t="s">
        <v>13</v>
      </c>
      <c r="I2" s="1" t="s">
        <v>6</v>
      </c>
      <c r="J2" s="1" t="s">
        <v>14</v>
      </c>
      <c r="K2" s="1" t="s">
        <v>7</v>
      </c>
    </row>
    <row r="3" spans="1:11" x14ac:dyDescent="0.25">
      <c r="A3" s="3" t="s">
        <v>11</v>
      </c>
      <c r="B3">
        <v>1785</v>
      </c>
      <c r="C3">
        <v>2736</v>
      </c>
      <c r="D3" s="4">
        <v>24</v>
      </c>
      <c r="E3" s="4">
        <v>209</v>
      </c>
      <c r="F3" s="4">
        <v>20</v>
      </c>
      <c r="G3" s="4">
        <v>17</v>
      </c>
      <c r="H3" s="4">
        <v>37</v>
      </c>
      <c r="I3" s="4">
        <v>0</v>
      </c>
      <c r="J3" s="4">
        <v>14</v>
      </c>
      <c r="K3" s="4">
        <v>1575</v>
      </c>
    </row>
    <row r="4" spans="1:11" x14ac:dyDescent="0.25">
      <c r="A4" s="3" t="s">
        <v>9</v>
      </c>
      <c r="B4">
        <v>1790</v>
      </c>
      <c r="C4">
        <v>2852</v>
      </c>
      <c r="D4" s="4">
        <v>70</v>
      </c>
      <c r="E4" s="4">
        <v>900</v>
      </c>
      <c r="F4" s="4">
        <v>344</v>
      </c>
      <c r="G4" s="4">
        <v>88</v>
      </c>
      <c r="H4" s="4">
        <v>100</v>
      </c>
      <c r="I4" s="4">
        <v>52</v>
      </c>
      <c r="J4" s="4">
        <v>244</v>
      </c>
      <c r="K4" s="4">
        <v>3406</v>
      </c>
    </row>
    <row r="5" spans="1:11" x14ac:dyDescent="0.25">
      <c r="A5" s="3" t="s">
        <v>8</v>
      </c>
      <c r="B5">
        <v>1794</v>
      </c>
      <c r="C5">
        <v>469</v>
      </c>
      <c r="D5" s="4">
        <v>2</v>
      </c>
      <c r="E5" s="4">
        <v>107</v>
      </c>
      <c r="F5" s="4">
        <v>73</v>
      </c>
      <c r="G5" s="4">
        <v>100</v>
      </c>
      <c r="H5" s="4">
        <v>36</v>
      </c>
      <c r="I5" s="4">
        <v>12</v>
      </c>
      <c r="J5" s="4">
        <v>214</v>
      </c>
      <c r="K5" s="4">
        <v>700</v>
      </c>
    </row>
    <row r="6" spans="1:11" x14ac:dyDescent="0.25">
      <c r="A6" s="3" t="s">
        <v>12</v>
      </c>
      <c r="B6">
        <v>1796</v>
      </c>
      <c r="C6">
        <v>527</v>
      </c>
      <c r="D6" s="4">
        <v>3</v>
      </c>
      <c r="E6" s="4">
        <v>113</v>
      </c>
      <c r="F6" s="4">
        <v>45</v>
      </c>
      <c r="G6" s="4">
        <v>673</v>
      </c>
      <c r="H6" s="4">
        <v>41</v>
      </c>
      <c r="I6" s="4">
        <v>12</v>
      </c>
      <c r="J6" s="4">
        <v>2</v>
      </c>
      <c r="K6" s="4">
        <v>1888</v>
      </c>
    </row>
    <row r="7" spans="1:11" x14ac:dyDescent="0.25">
      <c r="A7" s="3" t="s">
        <v>10</v>
      </c>
      <c r="B7">
        <v>1798</v>
      </c>
      <c r="C7">
        <v>65</v>
      </c>
      <c r="D7" s="4">
        <v>0</v>
      </c>
      <c r="E7" s="4">
        <v>163</v>
      </c>
      <c r="F7" s="4">
        <v>22</v>
      </c>
      <c r="G7" s="4">
        <v>43</v>
      </c>
      <c r="H7" s="4">
        <v>47</v>
      </c>
      <c r="I7" s="4">
        <v>4</v>
      </c>
      <c r="J7" s="4">
        <v>2</v>
      </c>
      <c r="K7" s="4">
        <v>392</v>
      </c>
    </row>
    <row r="11" spans="1:11" ht="18.75" x14ac:dyDescent="0.3">
      <c r="A11" s="5" t="s">
        <v>16</v>
      </c>
      <c r="B11" s="5"/>
      <c r="C11" s="5"/>
      <c r="D11" s="5"/>
      <c r="E11" s="5"/>
      <c r="F11" s="5"/>
    </row>
    <row r="12" spans="1:11" x14ac:dyDescent="0.2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</row>
    <row r="13" spans="1:11" x14ac:dyDescent="0.25">
      <c r="A13" s="3" t="s">
        <v>11</v>
      </c>
      <c r="B13">
        <v>1785</v>
      </c>
      <c r="C13">
        <v>2736</v>
      </c>
      <c r="D13">
        <f>1335-E13</f>
        <v>29</v>
      </c>
      <c r="E13">
        <v>1306</v>
      </c>
      <c r="F13">
        <f>292-G13</f>
        <v>98</v>
      </c>
      <c r="G13">
        <v>194</v>
      </c>
      <c r="H13">
        <f>218-I13</f>
        <v>188</v>
      </c>
      <c r="I13">
        <v>30</v>
      </c>
    </row>
    <row r="14" spans="1:11" x14ac:dyDescent="0.25">
      <c r="A14" s="3" t="s">
        <v>9</v>
      </c>
      <c r="B14">
        <v>1790</v>
      </c>
      <c r="C14">
        <v>2852</v>
      </c>
      <c r="D14">
        <f>2464-E14</f>
        <v>123</v>
      </c>
      <c r="E14">
        <v>2341</v>
      </c>
      <c r="F14">
        <f>1230-586</f>
        <v>644</v>
      </c>
      <c r="G14">
        <v>586</v>
      </c>
      <c r="H14">
        <f>1413-I14</f>
        <v>1003</v>
      </c>
      <c r="I14">
        <v>410</v>
      </c>
    </row>
    <row r="15" spans="1:11" x14ac:dyDescent="0.25">
      <c r="A15" s="3" t="s">
        <v>8</v>
      </c>
      <c r="B15">
        <v>1794</v>
      </c>
      <c r="C15">
        <v>469</v>
      </c>
      <c r="D15">
        <f>431-E15</f>
        <v>16</v>
      </c>
      <c r="E15">
        <v>415</v>
      </c>
      <c r="F15">
        <f>591-G15</f>
        <v>382</v>
      </c>
      <c r="G15">
        <v>209</v>
      </c>
      <c r="H15">
        <f>208-I15</f>
        <v>140</v>
      </c>
      <c r="I15">
        <v>68</v>
      </c>
    </row>
    <row r="16" spans="1:11" x14ac:dyDescent="0.25">
      <c r="A16" s="3" t="s">
        <v>12</v>
      </c>
      <c r="B16">
        <v>1796</v>
      </c>
      <c r="C16">
        <v>527</v>
      </c>
      <c r="D16">
        <f>1284-E16</f>
        <v>42</v>
      </c>
      <c r="E16">
        <v>1242</v>
      </c>
      <c r="F16">
        <f>1360-G16</f>
        <v>760</v>
      </c>
      <c r="G16">
        <v>600</v>
      </c>
      <c r="H16">
        <f>125-I16</f>
        <v>87</v>
      </c>
      <c r="I16">
        <v>38</v>
      </c>
    </row>
    <row r="17" spans="1:9" x14ac:dyDescent="0.25">
      <c r="A17" s="3" t="s">
        <v>10</v>
      </c>
      <c r="B17">
        <v>1798</v>
      </c>
      <c r="C17">
        <v>65</v>
      </c>
      <c r="D17">
        <f>154-E17</f>
        <v>19</v>
      </c>
      <c r="E17">
        <v>135</v>
      </c>
      <c r="F17">
        <f>433-G17</f>
        <v>182</v>
      </c>
      <c r="G17">
        <v>251</v>
      </c>
      <c r="H17">
        <v>80</v>
      </c>
      <c r="I17">
        <v>6</v>
      </c>
    </row>
  </sheetData>
  <sortState ref="A3:K7">
    <sortCondition ref="B3"/>
  </sortState>
  <mergeCells count="2">
    <mergeCell ref="A1:F1"/>
    <mergeCell ref="A11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8"/>
    </sheetView>
  </sheetViews>
  <sheetFormatPr defaultRowHeight="15" x14ac:dyDescent="0.25"/>
  <sheetData/>
  <sortState ref="A3:I7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DecorativeGenre</vt:lpstr>
      <vt:lpstr>Sheet2</vt:lpstr>
      <vt:lpstr>Sheet3</vt:lpstr>
    </vt:vector>
  </TitlesOfParts>
  <Company>Thomas Jefferson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Galle</dc:creator>
  <cp:lastModifiedBy>Leslie Cooper</cp:lastModifiedBy>
  <dcterms:created xsi:type="dcterms:W3CDTF">2015-10-01T13:29:00Z</dcterms:created>
  <dcterms:modified xsi:type="dcterms:W3CDTF">2015-10-01T17:21:38Z</dcterms:modified>
</cp:coreProperties>
</file>